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500" activeTab="1"/>
  </bookViews>
  <sheets>
    <sheet name="4분기" sheetId="1" r:id="rId1"/>
    <sheet name="4분기 세부내역" sheetId="2" r:id="rId2"/>
    <sheet name="3분기" sheetId="3" r:id="rId3"/>
    <sheet name="3분기 세부내역" sheetId="4" r:id="rId4"/>
    <sheet name="2분기" sheetId="5" r:id="rId5"/>
    <sheet name="2분기 세부내역" sheetId="6" r:id="rId6"/>
    <sheet name="1분기" sheetId="7" r:id="rId7"/>
    <sheet name="1분기 세부내역" sheetId="8" r:id="rId8"/>
  </sheets>
  <definedNames>
    <definedName name="_xlnm.Print_Area" localSheetId="0">'4분기'!$A$1:$F$10</definedName>
    <definedName name="_xlnm.Print_Area" localSheetId="2">'3분기'!$A$1:$F$10</definedName>
    <definedName name="_xlnm.Print_Area" localSheetId="4">'2분기'!$A$1:$F$10</definedName>
  </definedNames>
  <calcPr fullCalcOnLoad="1"/>
</workbook>
</file>

<file path=xl/sharedStrings.xml><?xml version="1.0" encoding="utf-8"?>
<sst xmlns="http://schemas.openxmlformats.org/spreadsheetml/2006/main" count="315" uniqueCount="151">
  <si>
    <t>2021년 1월분 야구부 수익자부담경비 과오납반환</t>
  </si>
  <si>
    <t>2021년 1월 야구부 수익자부담금 징수결의</t>
  </si>
  <si>
    <t>2021-01-06</t>
  </si>
  <si>
    <t>2021-01-27</t>
  </si>
  <si>
    <t>2020-12-01</t>
  </si>
  <si>
    <t>2021-02-19</t>
  </si>
  <si>
    <t>2021-01-11</t>
  </si>
  <si>
    <t>12월분 야구부 수익자부담금 과오납반환</t>
  </si>
  <si>
    <t>4월 야구부 수익자부담금 과오납반환</t>
  </si>
  <si>
    <t>3월 야구부 수익자부담금 과오납반환</t>
  </si>
  <si>
    <t xml:space="preserve">4월 야구부 수익자부담금 감액결의 </t>
  </si>
  <si>
    <t>6월 야구부 수익자부담금 징수결의</t>
  </si>
  <si>
    <t>(협회) 협회장기 야구대회지원금</t>
  </si>
  <si>
    <t>(시보조)꿈나무지도자 육성지원금</t>
  </si>
  <si>
    <t xml:space="preserve">야구부 탈퇴자 등록비 감액결의 </t>
  </si>
  <si>
    <t xml:space="preserve">(목적)2020 학교운동부 훈련비 및 훈련용품비 지원금 징수결의 </t>
  </si>
  <si>
    <t>2020학년도 2분기 야구부 수입내역</t>
  </si>
  <si>
    <t>(체육협회)경기도지사배 야구대회 보조금</t>
  </si>
  <si>
    <t>2020학년도 1분기 야구부 수입내역</t>
  </si>
  <si>
    <t xml:space="preserve">야구부 수익자부담경비 선수등록비 징수결의 </t>
  </si>
  <si>
    <t>(시보조) 협회 야구대회지원금</t>
  </si>
  <si>
    <t>5월 야구부 수익자부담금 과오납반환</t>
  </si>
  <si>
    <t xml:space="preserve">5월 야구부 수익자부담금 감액결의 </t>
  </si>
  <si>
    <t>(체육협회)경기도지사배 야구대회 보조금 징수결의 (꿈나무대회)</t>
  </si>
  <si>
    <t xml:space="preserve">(목적)2020 학교운동부 안전 및 훈련장비비 지원금 징수결의 </t>
  </si>
  <si>
    <t xml:space="preserve">&lt;시보조&gt;꿈나무지도자 육성 지원금 징수결의 </t>
  </si>
  <si>
    <t>기준 : 2020.3.1.~2020.5.31</t>
  </si>
  <si>
    <t xml:space="preserve">야구부 추가 입부자 선수등록비 징수결의 </t>
  </si>
  <si>
    <t>2020학년도 3분기 야구부 수입내역</t>
  </si>
  <si>
    <t>(수익자)9월 야구부 수익자부담금 징수결의</t>
  </si>
  <si>
    <t xml:space="preserve">(체육협회)제35회 협회장기 야구대회 지원금 징수결의 </t>
  </si>
  <si>
    <t xml:space="preserve">(시보조) 꿈나무지도자 육성 하반기지원금 징수결의 </t>
  </si>
  <si>
    <t>(협회) 협회장기 야구대회 출전 보조금 잔액 과오납반환</t>
  </si>
  <si>
    <t>&lt;시보조&gt;2020년도 학교운동부 운영 지원금 징수결의</t>
  </si>
  <si>
    <t>(수익자)8월 야구부 탈퇴선수 수익자부담경비 감액결의</t>
  </si>
  <si>
    <t xml:space="preserve">(목적)2020년도 학교운동부 체육장비 지원금 징수결의 </t>
  </si>
  <si>
    <t>4월 야구부 수익자부담금 징수결의</t>
  </si>
  <si>
    <t>3월 야구부 수익자부담금 징수결의</t>
  </si>
  <si>
    <t>5월 야구부 수익자부담금 징수결의</t>
  </si>
  <si>
    <t>7월 야구부 수익자부담금 징수결의</t>
  </si>
  <si>
    <t>8월 야구부 수익자부담금 징수결의</t>
  </si>
  <si>
    <t>2020-04-01</t>
  </si>
  <si>
    <t>2020-04-29</t>
  </si>
  <si>
    <t>2020-03-20</t>
  </si>
  <si>
    <t>2020-04-06</t>
  </si>
  <si>
    <t>2020-03-30</t>
  </si>
  <si>
    <t>징수결의상세정보</t>
  </si>
  <si>
    <t>2020-05-04</t>
  </si>
  <si>
    <t>목적사업비 전입금</t>
  </si>
  <si>
    <t>시보조(운영비)</t>
  </si>
  <si>
    <t>훈련비 및 훈련용품비</t>
  </si>
  <si>
    <t>시보조(인건비)</t>
  </si>
  <si>
    <t>2020-03-13</t>
  </si>
  <si>
    <t>안전 및 훈련장비비</t>
  </si>
  <si>
    <t>조정결의(증액)</t>
  </si>
  <si>
    <t>2020-07-06</t>
  </si>
  <si>
    <t>조정결의(감액)</t>
  </si>
  <si>
    <t>2020-09-01</t>
  </si>
  <si>
    <t>2020-09-02</t>
  </si>
  <si>
    <t>2020-07-24</t>
  </si>
  <si>
    <t>3분기 총 징수금</t>
  </si>
  <si>
    <t>2020-06-11</t>
  </si>
  <si>
    <t>2020-11-02</t>
  </si>
  <si>
    <t>2020-07-10</t>
  </si>
  <si>
    <t>2020-10-26</t>
  </si>
  <si>
    <t>2020-10-12</t>
  </si>
  <si>
    <t>2020-07-31</t>
  </si>
  <si>
    <t>2020-10-05</t>
  </si>
  <si>
    <t>3분기 징수결의상세정보</t>
  </si>
  <si>
    <t>학교교육과정운영지원사업보조금</t>
  </si>
  <si>
    <t>2분기 징수결의상세정보</t>
  </si>
  <si>
    <t>기준 : 2020.9.1.~2020.11.30.</t>
  </si>
  <si>
    <t>기준 : 2020.6.1.~2020.8.31</t>
  </si>
  <si>
    <t>(수익자)11월 야구부 수익자부담금 징수결의</t>
  </si>
  <si>
    <t>(수익자)10월 야구부 수익자부담금 징수결의</t>
  </si>
  <si>
    <t>구분</t>
  </si>
  <si>
    <t>시보조</t>
  </si>
  <si>
    <t>수납액</t>
  </si>
  <si>
    <t>총금액</t>
  </si>
  <si>
    <t>예산액</t>
  </si>
  <si>
    <t>4-1</t>
  </si>
  <si>
    <t>목적</t>
  </si>
  <si>
    <t>협회</t>
  </si>
  <si>
    <t>징수계</t>
  </si>
  <si>
    <t>총 계</t>
  </si>
  <si>
    <t>수익자</t>
  </si>
  <si>
    <t>제목</t>
  </si>
  <si>
    <t xml:space="preserve">(시보조)2021년도 꿈나무지도자 육성 지원금(상반기) 징수결의 </t>
  </si>
  <si>
    <t>징수결의유형</t>
  </si>
  <si>
    <t>징수결의일자</t>
  </si>
  <si>
    <t>징수결의번호</t>
  </si>
  <si>
    <t>38-2</t>
  </si>
  <si>
    <t>결재완료</t>
  </si>
  <si>
    <t>진행상태</t>
  </si>
  <si>
    <t>징수결의</t>
  </si>
  <si>
    <t>사업금액</t>
  </si>
  <si>
    <t>조정ㆍ반환결의</t>
  </si>
  <si>
    <t>2분기 징수계</t>
  </si>
  <si>
    <t>123-1</t>
  </si>
  <si>
    <t>원가통계비목</t>
  </si>
  <si>
    <t>64-2</t>
  </si>
  <si>
    <t>산출내역</t>
  </si>
  <si>
    <t>미수납액</t>
  </si>
  <si>
    <t>(잔액반납)</t>
  </si>
  <si>
    <t>38-1</t>
  </si>
  <si>
    <t>38-3</t>
  </si>
  <si>
    <t>98-1</t>
  </si>
  <si>
    <t>징수결정액</t>
  </si>
  <si>
    <t>110-1</t>
  </si>
  <si>
    <t>지자체예산</t>
  </si>
  <si>
    <t>단위 : 원</t>
  </si>
  <si>
    <t>목적사업비</t>
  </si>
  <si>
    <t>39-2</t>
  </si>
  <si>
    <t>63-1</t>
  </si>
  <si>
    <t>훈련장비구입비</t>
  </si>
  <si>
    <t>28-2</t>
  </si>
  <si>
    <t>28-3</t>
  </si>
  <si>
    <t>111-1</t>
  </si>
  <si>
    <t>149-1</t>
  </si>
  <si>
    <t>79-1</t>
  </si>
  <si>
    <t>15-1</t>
  </si>
  <si>
    <t>운동부운영비</t>
  </si>
  <si>
    <t>28-1</t>
  </si>
  <si>
    <t>110-2</t>
  </si>
  <si>
    <t>136-1</t>
  </si>
  <si>
    <t>29-3</t>
  </si>
  <si>
    <t>64-3</t>
  </si>
  <si>
    <t>152-1</t>
  </si>
  <si>
    <t>111-3</t>
  </si>
  <si>
    <t>야구부운영비</t>
  </si>
  <si>
    <t>교육운영비</t>
  </si>
  <si>
    <t>총징수계</t>
  </si>
  <si>
    <t>학교 자체예산</t>
  </si>
  <si>
    <t>29-1</t>
  </si>
  <si>
    <t>64-1</t>
  </si>
  <si>
    <t>징수 계</t>
  </si>
  <si>
    <t>전입금징수결의</t>
  </si>
  <si>
    <t>39-1</t>
  </si>
  <si>
    <t>학교자체예산</t>
  </si>
  <si>
    <t>12월 야구부 수익자부담금 징수결의</t>
  </si>
  <si>
    <t>177-2</t>
  </si>
  <si>
    <t>177-1</t>
  </si>
  <si>
    <t>197-1</t>
  </si>
  <si>
    <t>197-3</t>
  </si>
  <si>
    <t>205-1</t>
  </si>
  <si>
    <t>149-2</t>
  </si>
  <si>
    <t>기준 : 2020.12.1.~2021.2.28.</t>
  </si>
  <si>
    <t xml:space="preserve">(시보조) 2021년 꿈나무지도자 육성 지원금 </t>
  </si>
  <si>
    <t>[과오납반환결의]꿈나무대회(추계 야구대회) 출전 보조금 집행잔액 과오납반환</t>
  </si>
  <si>
    <t>2020학년도 4분기 야구부 수입내역</t>
  </si>
  <si>
    <t>(협회) 꿈나무대회(추계 야구대회) 출전 보조금집행 잔액반납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</si>
</sst>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#"/>
  </numFmts>
  <fonts count="9">
    <font>
      <sz val="11"/>
      <name val="돋움"/>
      <family val="0"/>
    </font>
    <font>
      <sz val="11"/>
      <color indexed="10"/>
      <name val="돋움"/>
      <family val="0"/>
    </font>
    <font>
      <b/>
      <sz val="11"/>
      <color indexed="8"/>
      <name val="돋움"/>
      <family val="0"/>
    </font>
    <font>
      <sz val="10"/>
      <color indexed="8"/>
      <name val="돋움"/>
      <family val="0"/>
    </font>
    <font>
      <b/>
      <sz val="9"/>
      <color indexed="9"/>
      <name val="Dotum"/>
      <family val="0"/>
    </font>
    <font>
      <sz val="9"/>
      <color indexed="8"/>
      <name val="Dotum"/>
      <family val="0"/>
    </font>
    <font>
      <sz val="10"/>
      <color indexed="10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돋움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59595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AFF1A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A4A4A5"/>
      </left>
      <right style="thin">
        <color rgb="FFA4A4A5"/>
      </right>
      <top>
        <color indexed="63"/>
      </top>
      <bottom style="thin">
        <color rgb="FFA4A4A5"/>
      </bottom>
    </border>
    <border>
      <left>
        <color indexed="63"/>
      </left>
      <right style="thin">
        <color rgb="FFA4A4A5"/>
      </right>
      <top>
        <color indexed="63"/>
      </top>
      <bottom style="thin">
        <color rgb="FFA4A4A5"/>
      </bottom>
    </border>
    <border>
      <left style="thin">
        <color rgb="FFD3D4D8"/>
      </left>
      <right style="thin">
        <color rgb="FFD3D4D8"/>
      </right>
      <top>
        <color indexed="63"/>
      </top>
      <bottom style="thin">
        <color rgb="FFD3D4D8"/>
      </bottom>
    </border>
    <border>
      <left>
        <color indexed="63"/>
      </left>
      <right style="thin">
        <color rgb="FFD3D4D8"/>
      </right>
      <top>
        <color indexed="63"/>
      </top>
      <bottom style="thin">
        <color rgb="FFD3D4D8"/>
      </bottom>
    </border>
    <border>
      <left style="thin">
        <color rgb="FFD3D4D8"/>
      </left>
      <right style="thin">
        <color rgb="FFD3D4D8"/>
      </right>
      <top>
        <color indexed="63"/>
      </top>
      <bottom>
        <color indexed="63"/>
      </bottom>
    </border>
    <border>
      <left>
        <color indexed="63"/>
      </left>
      <right style="thin">
        <color rgb="FFD3D4D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A4A4A5"/>
      </left>
      <right style="thin">
        <color rgb="FFA4A4A5"/>
      </right>
      <top style="thin">
        <color rgb="FFA4A4A5"/>
      </top>
      <bottom style="thin">
        <color rgb="FFA4A4A5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1" fontId="0" fillId="0" borderId="3" xfId="0" applyNumberFormat="1" applyBorder="1" applyAlignment="1">
      <alignment horizontal="center" vertical="center"/>
    </xf>
    <xf numFmtId="41" fontId="0" fillId="2" borderId="3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1" fontId="1" fillId="0" borderId="7" xfId="0" applyNumberFormat="1" applyFont="1" applyBorder="1" applyAlignment="1">
      <alignment horizontal="center" vertical="center"/>
    </xf>
    <xf numFmtId="41" fontId="1" fillId="2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1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1" fontId="2" fillId="0" borderId="11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8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right" vertical="center" wrapText="1"/>
    </xf>
    <xf numFmtId="0" fontId="5" fillId="5" borderId="16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0" fillId="6" borderId="0" xfId="0" applyFill="1" applyAlignment="1">
      <alignment vertical="center"/>
    </xf>
    <xf numFmtId="164" fontId="0" fillId="6" borderId="0" xfId="0" applyNumberFormat="1" applyFill="1" applyAlignment="1">
      <alignment vertical="center"/>
    </xf>
    <xf numFmtId="0" fontId="6" fillId="0" borderId="4" xfId="0" applyFont="1" applyBorder="1" applyAlignment="1">
      <alignment horizontal="center"/>
    </xf>
    <xf numFmtId="164" fontId="6" fillId="0" borderId="6" xfId="0" applyNumberFormat="1" applyFont="1" applyBorder="1" applyAlignment="1">
      <alignment vertical="center"/>
    </xf>
    <xf numFmtId="0" fontId="0" fillId="0" borderId="1" xfId="0" applyBorder="1" applyAlignment="1">
      <alignment horizontal="center"/>
    </xf>
    <xf numFmtId="164" fontId="0" fillId="0" borderId="7" xfId="0" applyNumberFormat="1" applyBorder="1" applyAlignment="1">
      <alignment vertical="center"/>
    </xf>
    <xf numFmtId="0" fontId="0" fillId="0" borderId="2" xfId="0" applyBorder="1" applyAlignment="1">
      <alignment horizontal="center"/>
    </xf>
    <xf numFmtId="164" fontId="0" fillId="0" borderId="9" xfId="0" applyNumberFormat="1" applyBorder="1" applyAlignment="1">
      <alignment vertical="center"/>
    </xf>
    <xf numFmtId="0" fontId="7" fillId="0" borderId="10" xfId="0" applyFont="1" applyBorder="1" applyAlignment="1">
      <alignment horizontal="center"/>
    </xf>
    <xf numFmtId="164" fontId="7" fillId="0" borderId="12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4" fillId="3" borderId="13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5" fillId="4" borderId="15" xfId="0" applyNumberFormat="1" applyFont="1" applyFill="1" applyBorder="1" applyAlignment="1">
      <alignment horizontal="center" vertical="center" wrapText="1"/>
    </xf>
    <xf numFmtId="0" fontId="5" fillId="4" borderId="16" xfId="0" applyNumberFormat="1" applyFont="1" applyFill="1" applyBorder="1" applyAlignment="1">
      <alignment horizontal="center" vertical="center" wrapText="1"/>
    </xf>
    <xf numFmtId="0" fontId="5" fillId="4" borderId="16" xfId="0" applyNumberFormat="1" applyFont="1" applyFill="1" applyBorder="1" applyAlignment="1">
      <alignment horizontal="left" vertical="center" wrapText="1"/>
    </xf>
    <xf numFmtId="41" fontId="0" fillId="0" borderId="0" xfId="0" applyNumberFormat="1" applyAlignment="1">
      <alignment vertical="center"/>
    </xf>
    <xf numFmtId="41" fontId="4" fillId="3" borderId="14" xfId="0" applyNumberFormat="1" applyFont="1" applyFill="1" applyBorder="1" applyAlignment="1">
      <alignment horizontal="center" vertical="center" wrapText="1"/>
    </xf>
    <xf numFmtId="41" fontId="5" fillId="4" borderId="16" xfId="0" applyNumberFormat="1" applyFont="1" applyFill="1" applyBorder="1" applyAlignment="1">
      <alignment horizontal="right" vertical="center" wrapText="1"/>
    </xf>
    <xf numFmtId="0" fontId="0" fillId="7" borderId="0" xfId="0" applyNumberFormat="1" applyFill="1" applyAlignment="1">
      <alignment vertical="center"/>
    </xf>
    <xf numFmtId="41" fontId="0" fillId="7" borderId="0" xfId="0" applyNumberFormat="1" applyFill="1" applyAlignment="1">
      <alignment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right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right" vertical="center" wrapText="1"/>
    </xf>
    <xf numFmtId="0" fontId="7" fillId="8" borderId="19" xfId="0" applyFont="1" applyFill="1" applyBorder="1" applyAlignment="1">
      <alignment horizontal="center"/>
    </xf>
    <xf numFmtId="0" fontId="7" fillId="8" borderId="20" xfId="0" applyFont="1" applyFill="1" applyBorder="1" applyAlignment="1">
      <alignment vertical="center"/>
    </xf>
    <xf numFmtId="164" fontId="7" fillId="8" borderId="20" xfId="0" applyNumberFormat="1" applyFont="1" applyFill="1" applyBorder="1" applyAlignment="1">
      <alignment vertical="center"/>
    </xf>
    <xf numFmtId="0" fontId="7" fillId="8" borderId="21" xfId="0" applyFont="1" applyFill="1" applyBorder="1" applyAlignment="1">
      <alignment vertical="center"/>
    </xf>
    <xf numFmtId="164" fontId="6" fillId="0" borderId="6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164" fontId="7" fillId="8" borderId="12" xfId="0" applyNumberFormat="1" applyFont="1" applyFill="1" applyBorder="1" applyAlignment="1">
      <alignment horizontal="center"/>
    </xf>
    <xf numFmtId="58" fontId="5" fillId="2" borderId="15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4" fillId="3" borderId="23" xfId="0" applyNumberFormat="1" applyFont="1" applyFill="1" applyBorder="1" applyAlignment="1">
      <alignment horizontal="center" vertical="center" wrapText="1"/>
    </xf>
    <xf numFmtId="41" fontId="4" fillId="3" borderId="23" xfId="0" applyNumberFormat="1" applyFont="1" applyFill="1" applyBorder="1" applyAlignment="1">
      <alignment horizontal="center" vertical="center" wrapText="1"/>
    </xf>
    <xf numFmtId="0" fontId="4" fillId="4" borderId="13" xfId="0" applyNumberFormat="1" applyFont="1" applyFill="1" applyBorder="1" applyAlignment="1">
      <alignment horizontal="center" vertical="center" wrapText="1"/>
    </xf>
    <xf numFmtId="41" fontId="4" fillId="4" borderId="13" xfId="0" applyNumberFormat="1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164" fontId="5" fillId="4" borderId="16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defaultGridColor="0" zoomScaleSheetLayoutView="75" colorId="22" workbookViewId="0" topLeftCell="A1">
      <selection activeCell="E15" sqref="E15"/>
    </sheetView>
  </sheetViews>
  <sheetFormatPr defaultColWidth="8.88671875" defaultRowHeight="13.5"/>
  <cols>
    <col min="1" max="1" width="14.88671875" style="0" customWidth="1"/>
    <col min="2" max="2" width="23.10546875" style="0" customWidth="1"/>
    <col min="3" max="3" width="46.88671875" style="0" bestFit="1" customWidth="1"/>
    <col min="4" max="4" width="12.88671875" style="0" customWidth="1"/>
    <col min="5" max="5" width="13.4453125" style="0" customWidth="1"/>
    <col min="6" max="6" width="12.4453125" style="0" customWidth="1"/>
  </cols>
  <sheetData>
    <row r="1" spans="1:6" ht="42" customHeight="1">
      <c r="A1" s="71" t="s">
        <v>149</v>
      </c>
      <c r="B1" s="71"/>
      <c r="C1" s="71"/>
      <c r="D1" s="71"/>
      <c r="E1" s="71"/>
      <c r="F1" s="71"/>
    </row>
    <row r="2" spans="5:6" ht="20.25" customHeight="1">
      <c r="E2" s="70" t="s">
        <v>146</v>
      </c>
      <c r="F2" s="70"/>
    </row>
    <row r="3" spans="5:6" ht="22.5" customHeight="1">
      <c r="E3" s="69" t="s">
        <v>110</v>
      </c>
      <c r="F3" s="69"/>
    </row>
    <row r="4" spans="1:6" ht="28.5" customHeight="1">
      <c r="A4" s="8" t="s">
        <v>75</v>
      </c>
      <c r="B4" s="9" t="s">
        <v>99</v>
      </c>
      <c r="C4" s="9"/>
      <c r="D4" s="9" t="s">
        <v>107</v>
      </c>
      <c r="E4" s="9" t="s">
        <v>77</v>
      </c>
      <c r="F4" s="10" t="s">
        <v>102</v>
      </c>
    </row>
    <row r="5" spans="1:6" ht="28.5" customHeight="1">
      <c r="A5" s="1" t="s">
        <v>85</v>
      </c>
      <c r="B5" s="5" t="s">
        <v>121</v>
      </c>
      <c r="C5" s="5"/>
      <c r="D5" s="6">
        <v>2999640</v>
      </c>
      <c r="E5" s="6">
        <v>2999640</v>
      </c>
      <c r="F5" s="11"/>
    </row>
    <row r="6" spans="1:6" ht="28.5" customHeight="1">
      <c r="A6" s="2" t="s">
        <v>75</v>
      </c>
      <c r="B6" s="4" t="s">
        <v>99</v>
      </c>
      <c r="C6" s="4" t="s">
        <v>101</v>
      </c>
      <c r="D6" s="7" t="s">
        <v>79</v>
      </c>
      <c r="E6" s="7"/>
      <c r="F6" s="12"/>
    </row>
    <row r="7" spans="1:6" ht="28.5" customHeight="1">
      <c r="A7" s="20" t="s">
        <v>109</v>
      </c>
      <c r="B7" s="21" t="s">
        <v>69</v>
      </c>
      <c r="C7" s="13" t="s">
        <v>150</v>
      </c>
      <c r="D7" s="14">
        <v>-1004000</v>
      </c>
      <c r="E7" s="14">
        <v>-1004000</v>
      </c>
      <c r="F7" s="15"/>
    </row>
    <row r="8" spans="1:6" ht="28.5" customHeight="1">
      <c r="A8" s="3" t="s">
        <v>109</v>
      </c>
      <c r="B8" s="21" t="s">
        <v>69</v>
      </c>
      <c r="C8" s="13" t="s">
        <v>147</v>
      </c>
      <c r="D8" s="14">
        <v>17500000</v>
      </c>
      <c r="E8" s="14">
        <v>17500000</v>
      </c>
      <c r="F8" s="15"/>
    </row>
    <row r="9" spans="1:6" ht="28.5" customHeight="1">
      <c r="A9" s="16" t="s">
        <v>84</v>
      </c>
      <c r="B9" s="17"/>
      <c r="C9" s="17"/>
      <c r="D9" s="18">
        <f>D5+D7+D8</f>
        <v>19495640</v>
      </c>
      <c r="E9" s="18">
        <f>E5+E7+E8</f>
        <v>19495640</v>
      </c>
      <c r="F9" s="19"/>
    </row>
    <row r="10" ht="28.5" customHeight="1"/>
  </sheetData>
  <mergeCells count="3">
    <mergeCell ref="E3:F3"/>
    <mergeCell ref="E2:F2"/>
    <mergeCell ref="A1:F1"/>
  </mergeCells>
  <printOptions/>
  <pageMargins left="0.7480555772781372" right="0.7480555772781372" top="0.9843055605888367" bottom="0.9843055605888367" header="0.511388897895813" footer="0.51138889789581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defaultGridColor="0" zoomScaleSheetLayoutView="75" colorId="22" workbookViewId="0" topLeftCell="A1">
      <selection activeCell="E29" sqref="E28:E29"/>
    </sheetView>
  </sheetViews>
  <sheetFormatPr defaultColWidth="8.88671875" defaultRowHeight="13.5"/>
  <cols>
    <col min="1" max="3" width="14.5546875" style="40" customWidth="1"/>
    <col min="4" max="4" width="49.99609375" style="40" customWidth="1"/>
    <col min="5" max="6" width="18.5546875" style="46" customWidth="1"/>
    <col min="7" max="7" width="18.5546875" style="40" customWidth="1"/>
    <col min="8" max="256" width="8.88671875" style="40" customWidth="1"/>
  </cols>
  <sheetData>
    <row r="1" spans="1:7" ht="13.5">
      <c r="A1" s="72" t="s">
        <v>68</v>
      </c>
      <c r="B1" s="72"/>
      <c r="C1" s="72"/>
      <c r="D1" s="72"/>
      <c r="E1" s="73"/>
      <c r="F1" s="73"/>
      <c r="G1" s="72"/>
    </row>
    <row r="2" spans="1:7" ht="13.5">
      <c r="A2" s="74"/>
      <c r="B2" s="74"/>
      <c r="C2" s="74"/>
      <c r="D2" s="74"/>
      <c r="E2" s="75"/>
      <c r="F2" s="75"/>
      <c r="G2" s="74"/>
    </row>
    <row r="3" spans="1:7" ht="13.5">
      <c r="A3" s="41" t="s">
        <v>90</v>
      </c>
      <c r="B3" s="42" t="s">
        <v>88</v>
      </c>
      <c r="C3" s="42" t="s">
        <v>89</v>
      </c>
      <c r="D3" s="42" t="s">
        <v>86</v>
      </c>
      <c r="E3" s="47" t="s">
        <v>78</v>
      </c>
      <c r="F3" s="47" t="s">
        <v>95</v>
      </c>
      <c r="G3" s="42" t="s">
        <v>93</v>
      </c>
    </row>
    <row r="4" spans="1:7" ht="15" customHeight="1">
      <c r="A4" s="24" t="s">
        <v>145</v>
      </c>
      <c r="B4" s="25" t="s">
        <v>96</v>
      </c>
      <c r="C4" s="25" t="s">
        <v>6</v>
      </c>
      <c r="D4" s="26" t="s">
        <v>148</v>
      </c>
      <c r="E4" s="78">
        <v>-1004000</v>
      </c>
      <c r="F4" s="78">
        <v>-1004000</v>
      </c>
      <c r="G4" s="25" t="s">
        <v>92</v>
      </c>
    </row>
    <row r="5" spans="1:7" ht="15" customHeight="1">
      <c r="A5" s="24" t="s">
        <v>141</v>
      </c>
      <c r="B5" s="25" t="s">
        <v>94</v>
      </c>
      <c r="C5" s="25" t="s">
        <v>4</v>
      </c>
      <c r="D5" s="26" t="s">
        <v>139</v>
      </c>
      <c r="E5" s="78">
        <v>3150000</v>
      </c>
      <c r="F5" s="78">
        <v>3150000</v>
      </c>
      <c r="G5" s="25" t="s">
        <v>92</v>
      </c>
    </row>
    <row r="6" spans="1:7" ht="15" customHeight="1">
      <c r="A6" s="24" t="s">
        <v>140</v>
      </c>
      <c r="B6" s="25" t="s">
        <v>96</v>
      </c>
      <c r="C6" s="25" t="s">
        <v>5</v>
      </c>
      <c r="D6" s="26" t="s">
        <v>7</v>
      </c>
      <c r="E6" s="78">
        <v>-150360</v>
      </c>
      <c r="F6" s="78">
        <v>-150360</v>
      </c>
      <c r="G6" s="25" t="s">
        <v>92</v>
      </c>
    </row>
    <row r="7" spans="1:7" ht="15" customHeight="1">
      <c r="A7" s="24" t="s">
        <v>142</v>
      </c>
      <c r="B7" s="25" t="s">
        <v>94</v>
      </c>
      <c r="C7" s="25" t="s">
        <v>2</v>
      </c>
      <c r="D7" s="26" t="s">
        <v>1</v>
      </c>
      <c r="E7" s="78">
        <v>3150000</v>
      </c>
      <c r="F7" s="78">
        <v>3150000</v>
      </c>
      <c r="G7" s="25" t="s">
        <v>92</v>
      </c>
    </row>
    <row r="8" spans="1:7" ht="15" customHeight="1">
      <c r="A8" s="24" t="s">
        <v>143</v>
      </c>
      <c r="B8" s="25" t="s">
        <v>96</v>
      </c>
      <c r="C8" s="25" t="s">
        <v>5</v>
      </c>
      <c r="D8" s="26" t="s">
        <v>0</v>
      </c>
      <c r="E8" s="78">
        <v>-3150000</v>
      </c>
      <c r="F8" s="78">
        <v>-3150000</v>
      </c>
      <c r="G8" s="25" t="s">
        <v>92</v>
      </c>
    </row>
    <row r="9" spans="1:7" ht="15" customHeight="1">
      <c r="A9" s="24" t="s">
        <v>144</v>
      </c>
      <c r="B9" s="25" t="s">
        <v>94</v>
      </c>
      <c r="C9" s="25" t="s">
        <v>3</v>
      </c>
      <c r="D9" s="26" t="s">
        <v>87</v>
      </c>
      <c r="E9" s="78">
        <v>17500000</v>
      </c>
      <c r="F9" s="78">
        <v>17500000</v>
      </c>
      <c r="G9" s="25" t="s">
        <v>92</v>
      </c>
    </row>
    <row r="10" spans="1:7" ht="13.5">
      <c r="A10" s="49" t="s">
        <v>60</v>
      </c>
      <c r="B10" s="49"/>
      <c r="C10" s="49"/>
      <c r="D10" s="49"/>
      <c r="E10" s="50">
        <f>SUM(E4:E9)</f>
        <v>19495640</v>
      </c>
      <c r="F10" s="50">
        <f>SUM(F4:F9)</f>
        <v>19495640</v>
      </c>
      <c r="G10" s="49"/>
    </row>
    <row r="14" spans="4:5" ht="13.5">
      <c r="D14" s="32" t="s">
        <v>85</v>
      </c>
      <c r="E14" s="33">
        <f>SUM(E5:E8)</f>
        <v>2999640</v>
      </c>
    </row>
    <row r="15" spans="4:5" ht="13.5">
      <c r="D15" s="34" t="s">
        <v>76</v>
      </c>
      <c r="E15" s="35">
        <f>E9</f>
        <v>17500000</v>
      </c>
    </row>
    <row r="16" spans="4:5" ht="13.5">
      <c r="D16" s="36" t="s">
        <v>82</v>
      </c>
      <c r="E16" s="37">
        <f>E4</f>
        <v>-1004000</v>
      </c>
    </row>
    <row r="17" spans="4:5" ht="13.5">
      <c r="D17" s="38" t="s">
        <v>83</v>
      </c>
      <c r="E17" s="39">
        <f>SUM(E14:E16)</f>
        <v>19495640</v>
      </c>
    </row>
  </sheetData>
  <mergeCells count="2">
    <mergeCell ref="A1:G1"/>
    <mergeCell ref="A2:G2"/>
  </mergeCells>
  <printOptions/>
  <pageMargins left="0.11777777969837189" right="0.11777777969837189" top="0.9843055605888367" bottom="0.9843055605888367" header="0.5115277767181396" footer="0.5115277767181396"/>
  <pageSetup fitToHeight="1" fitToWidth="1" orientation="landscape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defaultGridColor="0" zoomScaleSheetLayoutView="75" colorId="22" workbookViewId="0" topLeftCell="A1">
      <selection activeCell="C15" sqref="C15"/>
    </sheetView>
  </sheetViews>
  <sheetFormatPr defaultColWidth="8.88671875" defaultRowHeight="13.5"/>
  <cols>
    <col min="1" max="1" width="14.88671875" style="0" customWidth="1"/>
    <col min="2" max="2" width="23.10546875" style="0" customWidth="1"/>
    <col min="3" max="3" width="33.88671875" style="0" customWidth="1"/>
    <col min="4" max="4" width="12.88671875" style="0" customWidth="1"/>
    <col min="5" max="5" width="13.4453125" style="0" customWidth="1"/>
    <col min="6" max="6" width="12.4453125" style="0" customWidth="1"/>
  </cols>
  <sheetData>
    <row r="1" spans="1:6" ht="42" customHeight="1">
      <c r="A1" s="71" t="s">
        <v>28</v>
      </c>
      <c r="B1" s="71"/>
      <c r="C1" s="71"/>
      <c r="D1" s="71"/>
      <c r="E1" s="71"/>
      <c r="F1" s="71"/>
    </row>
    <row r="2" spans="5:6" ht="20.25" customHeight="1">
      <c r="E2" s="70" t="s">
        <v>71</v>
      </c>
      <c r="F2" s="70"/>
    </row>
    <row r="3" spans="5:6" ht="22.5" customHeight="1">
      <c r="E3" s="69" t="s">
        <v>110</v>
      </c>
      <c r="F3" s="69"/>
    </row>
    <row r="4" spans="1:6" ht="28.5" customHeight="1">
      <c r="A4" s="8" t="s">
        <v>75</v>
      </c>
      <c r="B4" s="9" t="s">
        <v>99</v>
      </c>
      <c r="C4" s="9"/>
      <c r="D4" s="9" t="s">
        <v>107</v>
      </c>
      <c r="E4" s="9" t="s">
        <v>77</v>
      </c>
      <c r="F4" s="10" t="s">
        <v>102</v>
      </c>
    </row>
    <row r="5" spans="1:6" ht="28.5" customHeight="1">
      <c r="A5" s="1" t="s">
        <v>85</v>
      </c>
      <c r="B5" s="5" t="s">
        <v>121</v>
      </c>
      <c r="C5" s="5"/>
      <c r="D5" s="6">
        <v>9430000</v>
      </c>
      <c r="E5" s="6">
        <v>9430000</v>
      </c>
      <c r="F5" s="11"/>
    </row>
    <row r="6" spans="1:6" ht="28.5" customHeight="1">
      <c r="A6" s="2" t="s">
        <v>75</v>
      </c>
      <c r="B6" s="4" t="s">
        <v>99</v>
      </c>
      <c r="C6" s="4" t="s">
        <v>101</v>
      </c>
      <c r="D6" s="7" t="s">
        <v>79</v>
      </c>
      <c r="E6" s="7"/>
      <c r="F6" s="12"/>
    </row>
    <row r="7" spans="1:7" ht="28.5" customHeight="1">
      <c r="A7" s="20" t="s">
        <v>109</v>
      </c>
      <c r="B7" s="21" t="s">
        <v>69</v>
      </c>
      <c r="C7" s="13" t="s">
        <v>12</v>
      </c>
      <c r="D7" s="14">
        <v>-410360</v>
      </c>
      <c r="E7" s="14">
        <v>-410360</v>
      </c>
      <c r="F7" s="15"/>
      <c r="G7" t="s">
        <v>103</v>
      </c>
    </row>
    <row r="8" spans="1:6" ht="28.5" customHeight="1">
      <c r="A8" s="3" t="s">
        <v>109</v>
      </c>
      <c r="B8" s="21" t="s">
        <v>69</v>
      </c>
      <c r="C8" s="13" t="s">
        <v>17</v>
      </c>
      <c r="D8" s="14">
        <v>1632000</v>
      </c>
      <c r="E8" s="14">
        <v>1632000</v>
      </c>
      <c r="F8" s="15"/>
    </row>
    <row r="9" spans="1:6" ht="28.5" customHeight="1">
      <c r="A9" s="16" t="s">
        <v>84</v>
      </c>
      <c r="B9" s="17"/>
      <c r="C9" s="17"/>
      <c r="D9" s="18">
        <f>D5+D7+D8</f>
        <v>10651640</v>
      </c>
      <c r="E9" s="18">
        <f>E5+E7+E8</f>
        <v>10651640</v>
      </c>
      <c r="F9" s="19"/>
    </row>
    <row r="10" ht="28.5" customHeight="1"/>
  </sheetData>
  <mergeCells count="3">
    <mergeCell ref="E3:F3"/>
    <mergeCell ref="E2:F2"/>
    <mergeCell ref="A1:F1"/>
  </mergeCells>
  <printOptions/>
  <pageMargins left="0.7480555772781372" right="0.7480555772781372" top="0.9843055605888367" bottom="0.9843055605888367" header="0.511388897895813" footer="0.511388897895813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defaultGridColor="0" zoomScaleSheetLayoutView="75" colorId="22" workbookViewId="0" topLeftCell="A1">
      <selection activeCell="D29" sqref="D29"/>
    </sheetView>
  </sheetViews>
  <sheetFormatPr defaultColWidth="8.88671875" defaultRowHeight="13.5"/>
  <cols>
    <col min="1" max="3" width="14.5546875" style="40" customWidth="1"/>
    <col min="4" max="4" width="49.99609375" style="40" customWidth="1"/>
    <col min="5" max="6" width="18.5546875" style="46" customWidth="1"/>
    <col min="7" max="7" width="18.5546875" style="40" customWidth="1"/>
    <col min="8" max="256" width="8.88671875" style="40" customWidth="1"/>
  </cols>
  <sheetData>
    <row r="1" spans="1:7" ht="13.5">
      <c r="A1" s="72" t="s">
        <v>68</v>
      </c>
      <c r="B1" s="72"/>
      <c r="C1" s="72"/>
      <c r="D1" s="72"/>
      <c r="E1" s="73"/>
      <c r="F1" s="73"/>
      <c r="G1" s="72"/>
    </row>
    <row r="2" spans="1:7" ht="13.5">
      <c r="A2" s="74"/>
      <c r="B2" s="74"/>
      <c r="C2" s="74"/>
      <c r="D2" s="74"/>
      <c r="E2" s="75"/>
      <c r="F2" s="75"/>
      <c r="G2" s="74"/>
    </row>
    <row r="3" spans="1:7" ht="13.5">
      <c r="A3" s="41" t="s">
        <v>90</v>
      </c>
      <c r="B3" s="42" t="s">
        <v>88</v>
      </c>
      <c r="C3" s="42" t="s">
        <v>89</v>
      </c>
      <c r="D3" s="42" t="s">
        <v>86</v>
      </c>
      <c r="E3" s="47" t="s">
        <v>78</v>
      </c>
      <c r="F3" s="47" t="s">
        <v>95</v>
      </c>
      <c r="G3" s="42" t="s">
        <v>93</v>
      </c>
    </row>
    <row r="4" spans="1:7" ht="15" customHeight="1">
      <c r="A4" s="43" t="s">
        <v>123</v>
      </c>
      <c r="B4" s="44" t="s">
        <v>96</v>
      </c>
      <c r="C4" s="44" t="s">
        <v>65</v>
      </c>
      <c r="D4" s="45" t="s">
        <v>32</v>
      </c>
      <c r="E4" s="48">
        <v>-410360</v>
      </c>
      <c r="F4" s="48">
        <v>-410360</v>
      </c>
      <c r="G4" s="44" t="s">
        <v>92</v>
      </c>
    </row>
    <row r="5" spans="1:7" ht="15" customHeight="1">
      <c r="A5" s="43" t="s">
        <v>128</v>
      </c>
      <c r="B5" s="44" t="s">
        <v>56</v>
      </c>
      <c r="C5" s="44" t="s">
        <v>58</v>
      </c>
      <c r="D5" s="45" t="s">
        <v>34</v>
      </c>
      <c r="E5" s="48">
        <v>-20000</v>
      </c>
      <c r="F5" s="48">
        <v>-20000</v>
      </c>
      <c r="G5" s="44" t="s">
        <v>92</v>
      </c>
    </row>
    <row r="6" spans="1:7" ht="15" customHeight="1">
      <c r="A6" s="43" t="s">
        <v>98</v>
      </c>
      <c r="B6" s="44" t="s">
        <v>94</v>
      </c>
      <c r="C6" s="44" t="s">
        <v>57</v>
      </c>
      <c r="D6" s="45" t="s">
        <v>29</v>
      </c>
      <c r="E6" s="48">
        <v>3150000</v>
      </c>
      <c r="F6" s="48">
        <v>3150000</v>
      </c>
      <c r="G6" s="44" t="s">
        <v>92</v>
      </c>
    </row>
    <row r="7" spans="1:7" ht="15" customHeight="1">
      <c r="A7" s="43" t="s">
        <v>124</v>
      </c>
      <c r="B7" s="44" t="s">
        <v>94</v>
      </c>
      <c r="C7" s="44" t="s">
        <v>67</v>
      </c>
      <c r="D7" s="45" t="s">
        <v>74</v>
      </c>
      <c r="E7" s="48">
        <v>3150000</v>
      </c>
      <c r="F7" s="48">
        <v>3150000</v>
      </c>
      <c r="G7" s="44" t="s">
        <v>92</v>
      </c>
    </row>
    <row r="8" spans="1:7" ht="15" customHeight="1">
      <c r="A8" s="43" t="s">
        <v>118</v>
      </c>
      <c r="B8" s="44" t="s">
        <v>94</v>
      </c>
      <c r="C8" s="44" t="s">
        <v>64</v>
      </c>
      <c r="D8" s="45" t="s">
        <v>23</v>
      </c>
      <c r="E8" s="48">
        <v>1632000</v>
      </c>
      <c r="F8" s="48">
        <v>1632000</v>
      </c>
      <c r="G8" s="44" t="s">
        <v>92</v>
      </c>
    </row>
    <row r="9" spans="1:7" ht="15" customHeight="1">
      <c r="A9" s="43" t="s">
        <v>127</v>
      </c>
      <c r="B9" s="44" t="s">
        <v>94</v>
      </c>
      <c r="C9" s="44" t="s">
        <v>62</v>
      </c>
      <c r="D9" s="45" t="s">
        <v>73</v>
      </c>
      <c r="E9" s="48">
        <v>3150000</v>
      </c>
      <c r="F9" s="48">
        <v>3150000</v>
      </c>
      <c r="G9" s="44" t="s">
        <v>92</v>
      </c>
    </row>
    <row r="10" spans="1:7" ht="13.5">
      <c r="A10" s="49" t="s">
        <v>60</v>
      </c>
      <c r="B10" s="49"/>
      <c r="C10" s="49"/>
      <c r="D10" s="49"/>
      <c r="E10" s="50">
        <f>SUM(E4:E9)</f>
        <v>10651640</v>
      </c>
      <c r="F10" s="50"/>
      <c r="G10" s="49"/>
    </row>
    <row r="14" spans="4:5" ht="13.5">
      <c r="D14" s="32" t="s">
        <v>85</v>
      </c>
      <c r="E14" s="33">
        <f>F5+F6+F7+F9</f>
        <v>9430000</v>
      </c>
    </row>
    <row r="15" spans="4:5" ht="13.5">
      <c r="D15" s="34" t="s">
        <v>76</v>
      </c>
      <c r="E15" s="35">
        <v>0</v>
      </c>
    </row>
    <row r="16" spans="4:5" ht="13.5">
      <c r="D16" s="36" t="s">
        <v>82</v>
      </c>
      <c r="E16" s="37">
        <f>E4+E8</f>
        <v>1221640</v>
      </c>
    </row>
    <row r="17" spans="4:5" ht="13.5">
      <c r="D17" s="38" t="s">
        <v>83</v>
      </c>
      <c r="E17" s="39">
        <f>SUM(E14:E16)</f>
        <v>10651640</v>
      </c>
    </row>
  </sheetData>
  <mergeCells count="2">
    <mergeCell ref="A1:G1"/>
    <mergeCell ref="A2:G2"/>
  </mergeCells>
  <printOptions/>
  <pageMargins left="0.11777777969837189" right="0.11777777969837189" top="0.9843055605888367" bottom="0.9843055605888367" header="0.5115277767181396" footer="0.5115277767181396"/>
  <pageSetup fitToHeight="1" fitToWidth="1" orientation="landscape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defaultGridColor="0" zoomScaleSheetLayoutView="75" colorId="22" workbookViewId="0" topLeftCell="A1">
      <selection activeCell="C7" sqref="C7"/>
    </sheetView>
  </sheetViews>
  <sheetFormatPr defaultColWidth="8.88671875" defaultRowHeight="13.5"/>
  <cols>
    <col min="1" max="1" width="14.88671875" style="0" customWidth="1"/>
    <col min="2" max="2" width="23.10546875" style="0" customWidth="1"/>
    <col min="3" max="3" width="27.77734375" style="0" customWidth="1"/>
    <col min="4" max="4" width="12.88671875" style="0" customWidth="1"/>
    <col min="5" max="5" width="13.4453125" style="0" customWidth="1"/>
    <col min="6" max="6" width="12.4453125" style="0" customWidth="1"/>
  </cols>
  <sheetData>
    <row r="1" spans="1:6" ht="42" customHeight="1">
      <c r="A1" s="71" t="s">
        <v>16</v>
      </c>
      <c r="B1" s="71"/>
      <c r="C1" s="71"/>
      <c r="D1" s="71"/>
      <c r="E1" s="71"/>
      <c r="F1" s="71"/>
    </row>
    <row r="2" spans="5:6" ht="20.25" customHeight="1">
      <c r="E2" s="70" t="s">
        <v>72</v>
      </c>
      <c r="F2" s="70"/>
    </row>
    <row r="3" spans="5:6" ht="22.5" customHeight="1">
      <c r="E3" s="69" t="s">
        <v>110</v>
      </c>
      <c r="F3" s="69"/>
    </row>
    <row r="4" spans="1:6" ht="28.5" customHeight="1">
      <c r="A4" s="8" t="s">
        <v>75</v>
      </c>
      <c r="B4" s="9" t="s">
        <v>99</v>
      </c>
      <c r="C4" s="9"/>
      <c r="D4" s="9" t="s">
        <v>107</v>
      </c>
      <c r="E4" s="9" t="s">
        <v>77</v>
      </c>
      <c r="F4" s="10" t="s">
        <v>102</v>
      </c>
    </row>
    <row r="5" spans="1:6" ht="28.5" customHeight="1">
      <c r="A5" s="1" t="s">
        <v>85</v>
      </c>
      <c r="B5" s="5" t="s">
        <v>121</v>
      </c>
      <c r="C5" s="5"/>
      <c r="D5" s="6">
        <v>3930960</v>
      </c>
      <c r="E5" s="6">
        <v>3930960</v>
      </c>
      <c r="F5" s="11"/>
    </row>
    <row r="6" spans="1:6" ht="28.5" customHeight="1">
      <c r="A6" s="2" t="s">
        <v>75</v>
      </c>
      <c r="B6" s="4" t="s">
        <v>99</v>
      </c>
      <c r="C6" s="4" t="s">
        <v>101</v>
      </c>
      <c r="D6" s="7" t="s">
        <v>79</v>
      </c>
      <c r="E6" s="7"/>
      <c r="F6" s="12"/>
    </row>
    <row r="7" spans="1:6" ht="28.5" customHeight="1">
      <c r="A7" s="20" t="s">
        <v>109</v>
      </c>
      <c r="B7" s="21" t="s">
        <v>69</v>
      </c>
      <c r="C7" s="13" t="s">
        <v>20</v>
      </c>
      <c r="D7" s="14">
        <v>2536000</v>
      </c>
      <c r="E7" s="14">
        <v>2536000</v>
      </c>
      <c r="F7" s="15"/>
    </row>
    <row r="8" spans="1:6" ht="28.5" customHeight="1">
      <c r="A8" s="3" t="s">
        <v>109</v>
      </c>
      <c r="B8" s="21" t="s">
        <v>69</v>
      </c>
      <c r="C8" s="13" t="s">
        <v>13</v>
      </c>
      <c r="D8" s="14">
        <v>13320000</v>
      </c>
      <c r="E8" s="14">
        <v>13320000</v>
      </c>
      <c r="F8" s="15"/>
    </row>
    <row r="9" spans="1:6" ht="28.5" customHeight="1">
      <c r="A9" s="16" t="s">
        <v>84</v>
      </c>
      <c r="B9" s="17"/>
      <c r="C9" s="17"/>
      <c r="D9" s="18">
        <f>D5+D7+D8</f>
        <v>19786960</v>
      </c>
      <c r="E9" s="18">
        <f>E5+E7+E8</f>
        <v>19786960</v>
      </c>
      <c r="F9" s="19"/>
    </row>
    <row r="10" ht="28.5" customHeight="1"/>
  </sheetData>
  <mergeCells count="3">
    <mergeCell ref="E3:F3"/>
    <mergeCell ref="E2:F2"/>
    <mergeCell ref="A1:F1"/>
  </mergeCells>
  <printOptions/>
  <pageMargins left="0.7480555772781372" right="0.7480555772781372" top="0.9843055605888367" bottom="0.9843055605888367" header="0.511388897895813" footer="0.511388897895813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defaultGridColor="0" zoomScaleSheetLayoutView="75" colorId="22" workbookViewId="0" topLeftCell="A1">
      <selection activeCell="E35" sqref="E35"/>
    </sheetView>
  </sheetViews>
  <sheetFormatPr defaultColWidth="8.88671875" defaultRowHeight="13.5"/>
  <cols>
    <col min="1" max="1" width="14.3359375" style="0" customWidth="1"/>
    <col min="2" max="2" width="14.10546875" style="0" customWidth="1"/>
    <col min="3" max="3" width="13.5546875" style="0" customWidth="1"/>
    <col min="4" max="4" width="42.21484375" style="0" customWidth="1"/>
    <col min="5" max="5" width="16.10546875" style="0" customWidth="1"/>
    <col min="6" max="6" width="15.6640625" style="0" customWidth="1"/>
    <col min="7" max="7" width="19.99609375" style="0" customWidth="1"/>
  </cols>
  <sheetData>
    <row r="1" spans="1:7" ht="13.5">
      <c r="A1" s="76" t="s">
        <v>70</v>
      </c>
      <c r="B1" s="76"/>
      <c r="C1" s="76"/>
      <c r="D1" s="76"/>
      <c r="E1" s="76"/>
      <c r="F1" s="76"/>
      <c r="G1" s="76"/>
    </row>
    <row r="2" spans="1:7" ht="13.5">
      <c r="A2" s="77"/>
      <c r="B2" s="77"/>
      <c r="C2" s="77"/>
      <c r="D2" s="77"/>
      <c r="E2" s="77"/>
      <c r="F2" s="77"/>
      <c r="G2" s="77"/>
    </row>
    <row r="3" spans="1:7" ht="13.5">
      <c r="A3" s="22" t="s">
        <v>90</v>
      </c>
      <c r="B3" s="23" t="s">
        <v>88</v>
      </c>
      <c r="C3" s="23" t="s">
        <v>89</v>
      </c>
      <c r="D3" s="23" t="s">
        <v>86</v>
      </c>
      <c r="E3" s="23" t="s">
        <v>78</v>
      </c>
      <c r="F3" s="23" t="s">
        <v>95</v>
      </c>
      <c r="G3" s="23" t="s">
        <v>93</v>
      </c>
    </row>
    <row r="4" spans="1:7" ht="19.5" customHeight="1">
      <c r="A4" s="24" t="s">
        <v>116</v>
      </c>
      <c r="B4" s="25" t="s">
        <v>54</v>
      </c>
      <c r="C4" s="25" t="s">
        <v>55</v>
      </c>
      <c r="D4" s="26" t="s">
        <v>27</v>
      </c>
      <c r="E4" s="27">
        <v>100000</v>
      </c>
      <c r="F4" s="27">
        <v>100000</v>
      </c>
      <c r="G4" s="25" t="s">
        <v>92</v>
      </c>
    </row>
    <row r="5" spans="1:7" ht="19.5" customHeight="1">
      <c r="A5" s="24" t="s">
        <v>125</v>
      </c>
      <c r="B5" s="25" t="s">
        <v>96</v>
      </c>
      <c r="C5" s="25" t="s">
        <v>61</v>
      </c>
      <c r="D5" s="26" t="s">
        <v>9</v>
      </c>
      <c r="E5" s="27">
        <v>-1986160</v>
      </c>
      <c r="F5" s="27">
        <v>-1986160</v>
      </c>
      <c r="G5" s="25" t="s">
        <v>92</v>
      </c>
    </row>
    <row r="6" spans="1:7" ht="19.5" customHeight="1">
      <c r="A6" s="24" t="s">
        <v>91</v>
      </c>
      <c r="B6" s="25" t="s">
        <v>96</v>
      </c>
      <c r="C6" s="25" t="s">
        <v>61</v>
      </c>
      <c r="D6" s="26" t="s">
        <v>8</v>
      </c>
      <c r="E6" s="27">
        <v>-1825120</v>
      </c>
      <c r="F6" s="27">
        <v>-1825120</v>
      </c>
      <c r="G6" s="25" t="s">
        <v>92</v>
      </c>
    </row>
    <row r="7" spans="1:7" ht="19.5" customHeight="1">
      <c r="A7" s="24" t="s">
        <v>105</v>
      </c>
      <c r="B7" s="25" t="s">
        <v>56</v>
      </c>
      <c r="C7" s="25" t="s">
        <v>61</v>
      </c>
      <c r="D7" s="26" t="s">
        <v>10</v>
      </c>
      <c r="E7" s="27">
        <v>-195200</v>
      </c>
      <c r="F7" s="27">
        <v>-195200</v>
      </c>
      <c r="G7" s="25" t="s">
        <v>92</v>
      </c>
    </row>
    <row r="8" spans="1:7" ht="19.5" customHeight="1">
      <c r="A8" s="24" t="s">
        <v>112</v>
      </c>
      <c r="B8" s="25" t="s">
        <v>54</v>
      </c>
      <c r="C8" s="25" t="s">
        <v>63</v>
      </c>
      <c r="D8" s="28" t="s">
        <v>31</v>
      </c>
      <c r="E8" s="27">
        <v>13320000</v>
      </c>
      <c r="F8" s="27">
        <v>13320000</v>
      </c>
      <c r="G8" s="25" t="s">
        <v>92</v>
      </c>
    </row>
    <row r="9" spans="1:7" ht="19.5" customHeight="1">
      <c r="A9" s="24" t="s">
        <v>100</v>
      </c>
      <c r="B9" s="25" t="s">
        <v>96</v>
      </c>
      <c r="C9" s="25" t="s">
        <v>61</v>
      </c>
      <c r="D9" s="26" t="s">
        <v>21</v>
      </c>
      <c r="E9" s="27">
        <v>-790560</v>
      </c>
      <c r="F9" s="27">
        <v>-790560</v>
      </c>
      <c r="G9" s="25" t="s">
        <v>92</v>
      </c>
    </row>
    <row r="10" spans="1:7" ht="19.5" customHeight="1">
      <c r="A10" s="24" t="s">
        <v>126</v>
      </c>
      <c r="B10" s="25" t="s">
        <v>56</v>
      </c>
      <c r="C10" s="25" t="s">
        <v>61</v>
      </c>
      <c r="D10" s="26" t="s">
        <v>22</v>
      </c>
      <c r="E10" s="27">
        <v>-878400</v>
      </c>
      <c r="F10" s="27">
        <v>-878400</v>
      </c>
      <c r="G10" s="25" t="s">
        <v>92</v>
      </c>
    </row>
    <row r="11" spans="1:7" ht="19.5" customHeight="1">
      <c r="A11" s="24" t="s">
        <v>119</v>
      </c>
      <c r="B11" s="25" t="s">
        <v>94</v>
      </c>
      <c r="C11" s="25" t="s">
        <v>61</v>
      </c>
      <c r="D11" s="26" t="s">
        <v>11</v>
      </c>
      <c r="E11" s="27">
        <v>2616400</v>
      </c>
      <c r="F11" s="27">
        <v>2616400</v>
      </c>
      <c r="G11" s="25" t="s">
        <v>92</v>
      </c>
    </row>
    <row r="12" spans="1:7" ht="19.5" customHeight="1">
      <c r="A12" s="24" t="s">
        <v>106</v>
      </c>
      <c r="B12" s="25" t="s">
        <v>94</v>
      </c>
      <c r="C12" s="25" t="s">
        <v>55</v>
      </c>
      <c r="D12" s="26" t="s">
        <v>39</v>
      </c>
      <c r="E12" s="27">
        <v>3440000</v>
      </c>
      <c r="F12" s="27">
        <v>3440000</v>
      </c>
      <c r="G12" s="25" t="s">
        <v>92</v>
      </c>
    </row>
    <row r="13" spans="1:7" ht="19.5" customHeight="1">
      <c r="A13" s="24" t="s">
        <v>108</v>
      </c>
      <c r="B13" s="25" t="s">
        <v>94</v>
      </c>
      <c r="C13" s="25" t="s">
        <v>59</v>
      </c>
      <c r="D13" s="29" t="s">
        <v>30</v>
      </c>
      <c r="E13" s="27">
        <v>2536000</v>
      </c>
      <c r="F13" s="27">
        <v>2536000</v>
      </c>
      <c r="G13" s="25" t="s">
        <v>92</v>
      </c>
    </row>
    <row r="14" spans="1:7" ht="19.5" customHeight="1">
      <c r="A14" s="24" t="s">
        <v>117</v>
      </c>
      <c r="B14" s="25" t="s">
        <v>94</v>
      </c>
      <c r="C14" s="25" t="s">
        <v>66</v>
      </c>
      <c r="D14" s="26" t="s">
        <v>40</v>
      </c>
      <c r="E14" s="27">
        <v>3450000</v>
      </c>
      <c r="F14" s="27">
        <v>3450000</v>
      </c>
      <c r="G14" s="25" t="s">
        <v>92</v>
      </c>
    </row>
    <row r="15" spans="1:7" ht="13.5">
      <c r="A15" s="30" t="s">
        <v>97</v>
      </c>
      <c r="B15" s="30"/>
      <c r="C15" s="30"/>
      <c r="D15" s="30"/>
      <c r="E15" s="30"/>
      <c r="F15" s="31">
        <f>SUM(F4:F14)</f>
        <v>19786960</v>
      </c>
      <c r="G15" s="30"/>
    </row>
    <row r="20" spans="4:5" ht="13.5">
      <c r="D20" s="32" t="s">
        <v>85</v>
      </c>
      <c r="E20" s="33">
        <f>E4+E5+E6+E7+E9+E10+E11+E12+E14</f>
        <v>3930960</v>
      </c>
    </row>
    <row r="21" spans="4:5" ht="13.5">
      <c r="D21" s="34" t="s">
        <v>76</v>
      </c>
      <c r="E21" s="35">
        <f>E8</f>
        <v>13320000</v>
      </c>
    </row>
    <row r="22" spans="4:5" ht="13.5">
      <c r="D22" s="36" t="s">
        <v>82</v>
      </c>
      <c r="E22" s="37">
        <f>E13</f>
        <v>2536000</v>
      </c>
    </row>
    <row r="23" spans="4:5" ht="13.5">
      <c r="D23" s="38" t="s">
        <v>83</v>
      </c>
      <c r="E23" s="39">
        <f>SUM(E20:E22)</f>
        <v>19786960</v>
      </c>
    </row>
  </sheetData>
  <mergeCells count="2">
    <mergeCell ref="A1:G1"/>
    <mergeCell ref="A2:G2"/>
  </mergeCells>
  <printOptions/>
  <pageMargins left="0.11777777969837189" right="0.11777777969837189" top="0.9843055605888367" bottom="0.9843055605888367" header="0.5115277767181396" footer="0.5115277767181396"/>
  <pageSetup fitToHeight="1" fitToWidth="1" orientation="landscape" paperSize="9" scale="8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cols>
    <col min="1" max="6" width="18.99609375" style="0" customWidth="1"/>
  </cols>
  <sheetData>
    <row r="1" spans="1:6" ht="58.5" customHeight="1">
      <c r="A1" s="71" t="s">
        <v>18</v>
      </c>
      <c r="B1" s="71"/>
      <c r="C1" s="71"/>
      <c r="D1" s="71"/>
      <c r="E1" s="71"/>
      <c r="F1" s="71"/>
    </row>
    <row r="2" spans="5:6" ht="13.5">
      <c r="E2" s="70" t="s">
        <v>26</v>
      </c>
      <c r="F2" s="70"/>
    </row>
    <row r="3" spans="5:6" ht="13.5">
      <c r="E3" s="69" t="s">
        <v>110</v>
      </c>
      <c r="F3" s="69"/>
    </row>
    <row r="4" spans="1:6" ht="26.25" customHeight="1">
      <c r="A4" s="8" t="s">
        <v>75</v>
      </c>
      <c r="B4" s="9" t="s">
        <v>99</v>
      </c>
      <c r="C4" s="9"/>
      <c r="D4" s="9" t="s">
        <v>107</v>
      </c>
      <c r="E4" s="9" t="s">
        <v>77</v>
      </c>
      <c r="F4" s="10" t="s">
        <v>102</v>
      </c>
    </row>
    <row r="5" spans="1:6" ht="26.25" customHeight="1">
      <c r="A5" s="1" t="s">
        <v>85</v>
      </c>
      <c r="B5" s="5" t="s">
        <v>121</v>
      </c>
      <c r="C5" s="5"/>
      <c r="D5" s="6">
        <v>10730000</v>
      </c>
      <c r="E5" s="6">
        <v>8480000</v>
      </c>
      <c r="F5" s="11">
        <v>2250000</v>
      </c>
    </row>
    <row r="6" spans="1:6" ht="26.25" customHeight="1">
      <c r="A6" s="2" t="s">
        <v>75</v>
      </c>
      <c r="B6" s="4" t="s">
        <v>99</v>
      </c>
      <c r="C6" s="4" t="s">
        <v>101</v>
      </c>
      <c r="D6" s="7" t="s">
        <v>79</v>
      </c>
      <c r="E6" s="7"/>
      <c r="F6" s="12"/>
    </row>
    <row r="7" spans="1:6" ht="26.25" customHeight="1">
      <c r="A7" s="51" t="s">
        <v>138</v>
      </c>
      <c r="B7" s="5" t="s">
        <v>130</v>
      </c>
      <c r="C7" s="5" t="s">
        <v>129</v>
      </c>
      <c r="D7" s="6">
        <v>2000000</v>
      </c>
      <c r="E7" s="6">
        <v>2000000</v>
      </c>
      <c r="F7" s="11"/>
    </row>
    <row r="8" spans="1:6" ht="26.25" customHeight="1">
      <c r="A8" s="20" t="s">
        <v>111</v>
      </c>
      <c r="B8" s="13" t="s">
        <v>48</v>
      </c>
      <c r="C8" s="13" t="s">
        <v>114</v>
      </c>
      <c r="D8" s="14">
        <v>300000</v>
      </c>
      <c r="E8" s="14">
        <v>300000</v>
      </c>
      <c r="F8" s="15"/>
    </row>
    <row r="9" spans="1:6" ht="26.25" customHeight="1">
      <c r="A9" s="20" t="s">
        <v>111</v>
      </c>
      <c r="B9" s="13" t="s">
        <v>48</v>
      </c>
      <c r="C9" s="13" t="s">
        <v>53</v>
      </c>
      <c r="D9" s="14">
        <v>320000</v>
      </c>
      <c r="E9" s="14">
        <v>320000</v>
      </c>
      <c r="F9" s="15"/>
    </row>
    <row r="10" spans="1:6" ht="26.25" customHeight="1">
      <c r="A10" s="20" t="s">
        <v>111</v>
      </c>
      <c r="B10" s="13" t="s">
        <v>48</v>
      </c>
      <c r="C10" s="13" t="s">
        <v>50</v>
      </c>
      <c r="D10" s="14">
        <v>700000</v>
      </c>
      <c r="E10" s="14">
        <v>700000</v>
      </c>
      <c r="F10" s="15"/>
    </row>
    <row r="11" spans="1:6" ht="26.25" customHeight="1">
      <c r="A11" s="3" t="s">
        <v>109</v>
      </c>
      <c r="B11" s="13" t="s">
        <v>69</v>
      </c>
      <c r="C11" s="13" t="s">
        <v>13</v>
      </c>
      <c r="D11" s="14">
        <v>9000000</v>
      </c>
      <c r="E11" s="14">
        <v>9000000</v>
      </c>
      <c r="F11" s="15"/>
    </row>
    <row r="12" spans="1:6" ht="26.25" customHeight="1">
      <c r="A12" s="3" t="s">
        <v>109</v>
      </c>
      <c r="B12" s="13" t="s">
        <v>69</v>
      </c>
      <c r="C12" s="13" t="s">
        <v>13</v>
      </c>
      <c r="D12" s="14">
        <v>5820000</v>
      </c>
      <c r="E12" s="14">
        <v>5820000</v>
      </c>
      <c r="F12" s="15"/>
    </row>
    <row r="13" spans="1:6" ht="26.25" customHeight="1">
      <c r="A13" s="16" t="s">
        <v>84</v>
      </c>
      <c r="B13" s="17"/>
      <c r="C13" s="17"/>
      <c r="D13" s="18">
        <f>D5+D7+D8+D9+D10+D11+D12</f>
        <v>28870000</v>
      </c>
      <c r="E13" s="18">
        <f>E5+E7+E8+E9+E10+E11+E12</f>
        <v>26620000</v>
      </c>
      <c r="F13" s="19">
        <f>F5+F7+F12</f>
        <v>2250000</v>
      </c>
    </row>
  </sheetData>
  <mergeCells count="3">
    <mergeCell ref="E3:F3"/>
    <mergeCell ref="E2:F2"/>
    <mergeCell ref="A1:F1"/>
  </mergeCells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defaultGridColor="0" zoomScaleSheetLayoutView="75" colorId="22" workbookViewId="0" topLeftCell="A1">
      <selection activeCell="I20" sqref="I20"/>
    </sheetView>
  </sheetViews>
  <sheetFormatPr defaultColWidth="8.88671875" defaultRowHeight="13.5"/>
  <cols>
    <col min="1" max="3" width="15.6640625" style="0" customWidth="1"/>
    <col min="4" max="4" width="43.3359375" style="0" customWidth="1"/>
    <col min="5" max="256" width="15.6640625" style="0" customWidth="1"/>
  </cols>
  <sheetData>
    <row r="1" spans="1:7" ht="13.5">
      <c r="A1" s="76" t="s">
        <v>46</v>
      </c>
      <c r="B1" s="76"/>
      <c r="C1" s="76"/>
      <c r="D1" s="76"/>
      <c r="E1" s="76"/>
      <c r="F1" s="76"/>
      <c r="G1" s="76"/>
    </row>
    <row r="2" spans="1:7" ht="13.5">
      <c r="A2" s="77"/>
      <c r="B2" s="77"/>
      <c r="C2" s="77"/>
      <c r="D2" s="77"/>
      <c r="E2" s="77"/>
      <c r="F2" s="77"/>
      <c r="G2" s="77"/>
    </row>
    <row r="3" spans="1:7" ht="13.5">
      <c r="A3" s="22" t="s">
        <v>90</v>
      </c>
      <c r="B3" s="23" t="s">
        <v>88</v>
      </c>
      <c r="C3" s="23" t="s">
        <v>89</v>
      </c>
      <c r="D3" s="23" t="s">
        <v>86</v>
      </c>
      <c r="E3" s="23" t="s">
        <v>78</v>
      </c>
      <c r="F3" s="23" t="s">
        <v>95</v>
      </c>
      <c r="G3" s="23" t="s">
        <v>93</v>
      </c>
    </row>
    <row r="4" spans="1:7" ht="26.25" customHeight="1">
      <c r="A4" s="68">
        <v>43891</v>
      </c>
      <c r="B4" s="53" t="s">
        <v>136</v>
      </c>
      <c r="C4" s="53" t="s">
        <v>52</v>
      </c>
      <c r="D4" s="29" t="s">
        <v>24</v>
      </c>
      <c r="E4" s="54">
        <v>320000</v>
      </c>
      <c r="F4" s="54">
        <v>320000</v>
      </c>
      <c r="G4" s="53" t="s">
        <v>92</v>
      </c>
    </row>
    <row r="5" spans="1:7" ht="26.25" customHeight="1">
      <c r="A5" s="52" t="s">
        <v>80</v>
      </c>
      <c r="B5" s="53" t="s">
        <v>136</v>
      </c>
      <c r="C5" s="53" t="s">
        <v>52</v>
      </c>
      <c r="D5" s="29" t="s">
        <v>15</v>
      </c>
      <c r="E5" s="54">
        <v>700000</v>
      </c>
      <c r="F5" s="54">
        <v>700000</v>
      </c>
      <c r="G5" s="53" t="s">
        <v>92</v>
      </c>
    </row>
    <row r="6" spans="1:7" ht="26.25" customHeight="1">
      <c r="A6" s="24" t="s">
        <v>120</v>
      </c>
      <c r="B6" s="25" t="s">
        <v>94</v>
      </c>
      <c r="C6" s="25" t="s">
        <v>43</v>
      </c>
      <c r="D6" s="26" t="s">
        <v>33</v>
      </c>
      <c r="E6" s="27">
        <v>9000000</v>
      </c>
      <c r="F6" s="27">
        <v>9000000</v>
      </c>
      <c r="G6" s="25" t="s">
        <v>92</v>
      </c>
    </row>
    <row r="7" spans="1:7" ht="26.25" customHeight="1">
      <c r="A7" s="24" t="s">
        <v>122</v>
      </c>
      <c r="B7" s="25" t="s">
        <v>94</v>
      </c>
      <c r="C7" s="25" t="s">
        <v>45</v>
      </c>
      <c r="D7" s="26" t="s">
        <v>19</v>
      </c>
      <c r="E7" s="27">
        <v>1200000</v>
      </c>
      <c r="F7" s="27">
        <v>1200000</v>
      </c>
      <c r="G7" s="25" t="s">
        <v>92</v>
      </c>
    </row>
    <row r="8" spans="1:7" ht="26.25" customHeight="1">
      <c r="A8" s="24" t="s">
        <v>115</v>
      </c>
      <c r="B8" s="25" t="s">
        <v>56</v>
      </c>
      <c r="C8" s="25" t="s">
        <v>41</v>
      </c>
      <c r="D8" s="26" t="s">
        <v>14</v>
      </c>
      <c r="E8" s="27">
        <v>-100000</v>
      </c>
      <c r="F8" s="27">
        <v>-100000</v>
      </c>
      <c r="G8" s="25" t="s">
        <v>92</v>
      </c>
    </row>
    <row r="9" spans="1:7" ht="26.25" customHeight="1">
      <c r="A9" s="24" t="s">
        <v>133</v>
      </c>
      <c r="B9" s="25" t="s">
        <v>94</v>
      </c>
      <c r="C9" s="25" t="s">
        <v>45</v>
      </c>
      <c r="D9" s="26" t="s">
        <v>37</v>
      </c>
      <c r="E9" s="27">
        <v>3630000</v>
      </c>
      <c r="F9" s="27">
        <v>3630000</v>
      </c>
      <c r="G9" s="25" t="s">
        <v>92</v>
      </c>
    </row>
    <row r="10" spans="1:7" ht="26.25" customHeight="1">
      <c r="A10" s="24" t="s">
        <v>104</v>
      </c>
      <c r="B10" s="25" t="s">
        <v>94</v>
      </c>
      <c r="C10" s="25" t="s">
        <v>41</v>
      </c>
      <c r="D10" s="26" t="s">
        <v>36</v>
      </c>
      <c r="E10" s="27">
        <v>3150000</v>
      </c>
      <c r="F10" s="27">
        <v>3150000</v>
      </c>
      <c r="G10" s="25" t="s">
        <v>92</v>
      </c>
    </row>
    <row r="11" spans="1:7" ht="26.25" customHeight="1">
      <c r="A11" s="24" t="s">
        <v>137</v>
      </c>
      <c r="B11" s="25" t="s">
        <v>94</v>
      </c>
      <c r="C11" s="25" t="s">
        <v>44</v>
      </c>
      <c r="D11" s="26" t="s">
        <v>25</v>
      </c>
      <c r="E11" s="27">
        <v>5820000</v>
      </c>
      <c r="F11" s="27">
        <v>5820000</v>
      </c>
      <c r="G11" s="25" t="s">
        <v>92</v>
      </c>
    </row>
    <row r="12" spans="1:7" ht="26.25" customHeight="1">
      <c r="A12" s="52" t="s">
        <v>113</v>
      </c>
      <c r="B12" s="53" t="s">
        <v>136</v>
      </c>
      <c r="C12" s="53" t="s">
        <v>42</v>
      </c>
      <c r="D12" s="29" t="s">
        <v>35</v>
      </c>
      <c r="E12" s="54">
        <v>300000</v>
      </c>
      <c r="F12" s="54">
        <v>300000</v>
      </c>
      <c r="G12" s="53" t="s">
        <v>92</v>
      </c>
    </row>
    <row r="13" spans="1:7" ht="26.25" customHeight="1">
      <c r="A13" s="55" t="s">
        <v>134</v>
      </c>
      <c r="B13" s="56" t="s">
        <v>94</v>
      </c>
      <c r="C13" s="56" t="s">
        <v>47</v>
      </c>
      <c r="D13" s="57" t="s">
        <v>38</v>
      </c>
      <c r="E13" s="58">
        <v>2850000</v>
      </c>
      <c r="F13" s="58">
        <v>2850000</v>
      </c>
      <c r="G13" s="56" t="s">
        <v>92</v>
      </c>
    </row>
    <row r="14" spans="1:7" ht="13.5">
      <c r="A14" s="59" t="s">
        <v>131</v>
      </c>
      <c r="B14" s="60"/>
      <c r="C14" s="60"/>
      <c r="D14" s="60"/>
      <c r="E14" s="61">
        <f>SUM(E4:E13)</f>
        <v>26870000</v>
      </c>
      <c r="F14" s="61">
        <f>SUM(F4:F13)</f>
        <v>26870000</v>
      </c>
      <c r="G14" s="62"/>
    </row>
    <row r="17" spans="4:5" ht="13.5">
      <c r="D17" s="32" t="s">
        <v>132</v>
      </c>
      <c r="E17" s="63">
        <v>2000000</v>
      </c>
    </row>
    <row r="18" spans="4:5" ht="13.5">
      <c r="D18" s="34" t="s">
        <v>81</v>
      </c>
      <c r="E18" s="64">
        <f>E4+E5+E12</f>
        <v>1320000</v>
      </c>
    </row>
    <row r="19" spans="4:5" ht="13.5">
      <c r="D19" s="34" t="s">
        <v>49</v>
      </c>
      <c r="E19" s="64">
        <f>E6</f>
        <v>9000000</v>
      </c>
    </row>
    <row r="20" spans="4:5" ht="13.5">
      <c r="D20" s="34" t="s">
        <v>51</v>
      </c>
      <c r="E20" s="64">
        <f>E11</f>
        <v>5820000</v>
      </c>
    </row>
    <row r="21" spans="4:5" ht="13.5">
      <c r="D21" s="36" t="s">
        <v>85</v>
      </c>
      <c r="E21" s="65">
        <f>E7+E8+E9+E10+E13</f>
        <v>10730000</v>
      </c>
    </row>
    <row r="22" spans="4:5" ht="13.5">
      <c r="D22" s="66" t="s">
        <v>135</v>
      </c>
      <c r="E22" s="67">
        <f>SUM(E17:E21)</f>
        <v>28870000</v>
      </c>
    </row>
  </sheetData>
  <mergeCells count="2">
    <mergeCell ref="A1:G1"/>
    <mergeCell ref="A2:G2"/>
  </mergeCells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